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МКД!$A$19:$G$46</definedName>
    <definedName name="_xlnm.Print_Area" localSheetId="0">МКД!$A$1:$G$46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F41" i="1" l="1"/>
  <c r="F32" i="1"/>
  <c r="F26" i="1"/>
  <c r="E45" i="1"/>
  <c r="F14" i="1"/>
  <c r="F13" i="1"/>
  <c r="F12" i="1"/>
  <c r="F11" i="1"/>
  <c r="F29" i="1" l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5" i="1" l="1"/>
  <c r="H42" i="1"/>
  <c r="H29" i="1"/>
  <c r="B15" i="1"/>
  <c r="B5" i="1" s="1"/>
  <c r="H26" i="1" l="1"/>
  <c r="H20" i="1"/>
  <c r="H32" i="1"/>
  <c r="F43" i="1"/>
  <c r="H46" i="1" s="1"/>
  <c r="F5" i="1" l="1"/>
</calcChain>
</file>

<file path=xl/sharedStrings.xml><?xml version="1.0" encoding="utf-8"?>
<sst xmlns="http://schemas.openxmlformats.org/spreadsheetml/2006/main" count="63" uniqueCount="47">
  <si>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</si>
  <si>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</si>
  <si>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</si>
  <si>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</si>
  <si>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Задолженность собственников на 01.01.2020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</si>
  <si>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</si>
  <si>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</si>
  <si>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</si>
  <si>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</si>
  <si>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</si>
  <si>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</si>
  <si>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</si>
  <si>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</si>
  <si>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</si>
  <si>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</si>
  <si>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</si>
  <si>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</si>
  <si>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</si>
  <si>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</si>
  <si>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</si>
  <si>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</si>
  <si>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</si>
  <si>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</si>
  <si>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</si>
  <si>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</si>
  <si>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</si>
  <si>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Задолженность собственников на 01.01.2021</t>
  </si>
  <si>
    <t>Вознаграждение провайдеров за проведение интернета жителям</t>
  </si>
  <si>
    <t>Невалинк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</si>
  <si>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</si>
  <si>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</si>
  <si>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</si>
  <si>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</si>
  <si>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</si>
  <si>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</si>
  <si>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</si>
  <si>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</si>
  <si>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</si>
  <si>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</si>
  <si>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</si>
  <si>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Замеры сопротивления изоляции</t>
  </si>
  <si>
    <t>ТО лифтового оборудования</t>
  </si>
  <si>
    <t>Бух.обслуживание,расчет ЖКУ</t>
  </si>
  <si>
    <t>Отчет УК "Энергия" по исполнению договора управления МКД  Пражская,11  за период 01.01.2020 - 31.12.2020г.</t>
  </si>
  <si>
    <t>Задолженность провайдеров на 01.01.2020</t>
  </si>
  <si>
    <t>Задолженность провайдеров на 01.01.2021</t>
  </si>
  <si>
    <t>Оплачено провайдерами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</si>
</sst>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165" fontId="5" fillId="0" borderId="4" xfId="3" applyNumberFormat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165" fontId="6" fillId="0" borderId="5" xfId="3" applyNumberFormat="1" applyFont="1" applyBorder="1" applyAlignment="1">
      <alignment horizontal="center" vertical="center" wrapText="1"/>
    </xf>
    <xf numFmtId="165" fontId="5" fillId="0" borderId="6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4" fontId="7" fillId="0" borderId="10" xfId="3" applyNumberFormat="1" applyFont="1" applyBorder="1"/>
    <xf numFmtId="4" fontId="7" fillId="0" borderId="11" xfId="3" applyNumberFormat="1" applyFont="1" applyBorder="1"/>
    <xf numFmtId="0" fontId="3" fillId="0" borderId="12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3" xfId="2" applyFont="1" applyBorder="1" applyAlignment="1">
      <alignment wrapText="1"/>
    </xf>
    <xf numFmtId="43" fontId="8" fillId="0" borderId="0" xfId="3" applyNumberFormat="1" applyFont="1"/>
    <xf numFmtId="165" fontId="8" fillId="0" borderId="14" xfId="3" applyNumberFormat="1" applyFont="1" applyBorder="1"/>
    <xf numFmtId="165" fontId="9" fillId="0" borderId="0" xfId="3" applyNumberFormat="1" applyFont="1" applyBorder="1"/>
    <xf numFmtId="0" fontId="9" fillId="0" borderId="13" xfId="2" applyFont="1" applyBorder="1" applyAlignment="1">
      <alignment wrapText="1"/>
    </xf>
    <xf numFmtId="0" fontId="9" fillId="0" borderId="0" xfId="2" applyFont="1"/>
    <xf numFmtId="0" fontId="4" fillId="0" borderId="15" xfId="2" applyFont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4" fillId="0" borderId="15" xfId="2" applyFont="1" applyBorder="1" applyAlignment="1">
      <alignment wrapText="1"/>
    </xf>
    <xf numFmtId="43" fontId="3" fillId="0" borderId="7" xfId="2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3" applyNumberFormat="1" applyFont="1" applyBorder="1" applyAlignment="1">
      <alignment vertical="center"/>
    </xf>
    <xf numFmtId="43" fontId="3" fillId="0" borderId="7" xfId="2" applyNumberFormat="1" applyFont="1" applyFill="1" applyBorder="1" applyAlignment="1">
      <alignment vertical="center" wrapText="1"/>
    </xf>
    <xf numFmtId="164" fontId="3" fillId="0" borderId="8" xfId="2" applyNumberFormat="1" applyFont="1" applyBorder="1" applyAlignment="1">
      <alignment horizontal="left" vertical="center" wrapText="1"/>
    </xf>
    <xf numFmtId="0" fontId="3" fillId="0" borderId="6" xfId="2" applyFont="1" applyBorder="1" applyAlignment="1">
      <alignment wrapText="1"/>
    </xf>
    <xf numFmtId="0" fontId="4" fillId="0" borderId="16" xfId="2" applyFont="1" applyBorder="1" applyAlignment="1">
      <alignment wrapText="1"/>
    </xf>
    <xf numFmtId="43" fontId="3" fillId="0" borderId="17" xfId="2" applyNumberFormat="1" applyFont="1" applyBorder="1" applyAlignment="1">
      <alignment vertical="center"/>
    </xf>
    <xf numFmtId="43" fontId="3" fillId="0" borderId="18" xfId="3" applyNumberFormat="1" applyFont="1" applyBorder="1" applyAlignment="1">
      <alignment vertical="center"/>
    </xf>
    <xf numFmtId="0" fontId="7" fillId="0" borderId="9" xfId="2" applyFont="1" applyBorder="1" applyAlignment="1">
      <alignment horizontal="right"/>
    </xf>
    <xf numFmtId="4" fontId="7" fillId="0" borderId="19" xfId="3" applyNumberFormat="1" applyFont="1" applyBorder="1"/>
    <xf numFmtId="4" fontId="7" fillId="0" borderId="20" xfId="3" applyNumberFormat="1" applyFont="1" applyBorder="1"/>
    <xf numFmtId="4" fontId="7" fillId="0" borderId="11" xfId="3" applyNumberFormat="1" applyFont="1" applyFill="1" applyBorder="1" applyAlignment="1">
      <alignment horizontal="right"/>
    </xf>
    <xf numFmtId="0" fontId="10" fillId="0" borderId="12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3" xfId="2" applyFont="1" applyBorder="1" applyAlignment="1">
      <alignment wrapText="1"/>
    </xf>
    <xf numFmtId="165" fontId="4" fillId="0" borderId="9" xfId="3" applyNumberFormat="1" applyFont="1" applyBorder="1"/>
    <xf numFmtId="165" fontId="3" fillId="0" borderId="21" xfId="3" applyNumberFormat="1" applyFont="1" applyBorder="1"/>
    <xf numFmtId="165" fontId="3" fillId="0" borderId="22" xfId="3" applyNumberFormat="1" applyFont="1" applyBorder="1"/>
    <xf numFmtId="165" fontId="4" fillId="0" borderId="21" xfId="2" applyNumberFormat="1" applyFont="1" applyFill="1" applyBorder="1" applyAlignment="1">
      <alignment horizontal="left"/>
    </xf>
    <xf numFmtId="0" fontId="3" fillId="0" borderId="22" xfId="2" applyFont="1" applyBorder="1" applyAlignment="1">
      <alignment wrapText="1"/>
    </xf>
    <xf numFmtId="0" fontId="4" fillId="0" borderId="9" xfId="2" applyFont="1" applyBorder="1" applyAlignment="1">
      <alignment horizontal="center" vertical="center" wrapText="1"/>
    </xf>
    <xf numFmtId="165" fontId="5" fillId="0" borderId="9" xfId="3" applyNumberFormat="1" applyFont="1" applyBorder="1" applyAlignment="1">
      <alignment horizontal="center" vertical="center" wrapText="1"/>
    </xf>
    <xf numFmtId="165" fontId="4" fillId="0" borderId="19" xfId="3" applyNumberFormat="1" applyFont="1" applyBorder="1" applyAlignment="1">
      <alignment horizontal="center" vertical="center" wrapText="1"/>
    </xf>
    <xf numFmtId="165" fontId="6" fillId="0" borderId="19" xfId="3" applyNumberFormat="1" applyFont="1" applyBorder="1" applyAlignment="1">
      <alignment horizontal="center" vertical="center" wrapText="1"/>
    </xf>
    <xf numFmtId="165" fontId="5" fillId="0" borderId="20" xfId="3" applyNumberFormat="1" applyFont="1" applyBorder="1" applyAlignment="1">
      <alignment horizontal="center" vertical="center" wrapText="1"/>
    </xf>
    <xf numFmtId="165" fontId="4" fillId="0" borderId="23" xfId="2" applyNumberFormat="1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65" fontId="4" fillId="0" borderId="24" xfId="2" applyNumberFormat="1" applyFont="1" applyBorder="1"/>
    <xf numFmtId="165" fontId="4" fillId="0" borderId="25" xfId="3" applyNumberFormat="1" applyFont="1" applyBorder="1"/>
    <xf numFmtId="165" fontId="4" fillId="0" borderId="26" xfId="3" applyNumberFormat="1" applyFont="1" applyBorder="1"/>
    <xf numFmtId="165" fontId="4" fillId="0" borderId="27" xfId="2" applyNumberFormat="1" applyFont="1" applyFill="1" applyBorder="1" applyAlignment="1">
      <alignment horizontal="right" wrapText="1"/>
    </xf>
    <xf numFmtId="0" fontId="15" fillId="0" borderId="13" xfId="2" applyFont="1" applyBorder="1" applyAlignment="1">
      <alignment wrapText="1"/>
    </xf>
    <xf numFmtId="165" fontId="3" fillId="0" borderId="14" xfId="2" applyNumberFormat="1" applyFont="1" applyBorder="1"/>
    <xf numFmtId="165" fontId="3" fillId="0" borderId="0" xfId="3" applyNumberFormat="1" applyFont="1" applyBorder="1"/>
    <xf numFmtId="165" fontId="3" fillId="0" borderId="13" xfId="3" applyNumberFormat="1" applyFont="1" applyBorder="1"/>
    <xf numFmtId="4" fontId="3" fillId="0" borderId="28" xfId="2" applyNumberFormat="1" applyFont="1" applyFill="1" applyBorder="1" applyAlignment="1">
      <alignment horizontal="right"/>
    </xf>
    <xf numFmtId="0" fontId="3" fillId="0" borderId="6" xfId="2" applyFont="1" applyBorder="1" applyAlignment="1">
      <alignment horizontal="left" wrapText="1"/>
    </xf>
    <xf numFmtId="0" fontId="3" fillId="0" borderId="29" xfId="2" applyFont="1" applyBorder="1"/>
    <xf numFmtId="165" fontId="3" fillId="0" borderId="29" xfId="2" applyNumberFormat="1" applyFont="1" applyBorder="1"/>
    <xf numFmtId="165" fontId="3" fillId="0" borderId="30" xfId="3" applyNumberFormat="1" applyFont="1" applyBorder="1"/>
    <xf numFmtId="165" fontId="3" fillId="0" borderId="12" xfId="3" applyNumberFormat="1" applyFont="1" applyBorder="1"/>
    <xf numFmtId="4" fontId="3" fillId="0" borderId="28" xfId="2" applyNumberFormat="1" applyFont="1" applyFill="1" applyBorder="1" applyAlignment="1">
      <alignment horizontal="right" wrapText="1"/>
    </xf>
    <xf numFmtId="165" fontId="4" fillId="0" borderId="34" xfId="2" applyNumberFormat="1" applyFont="1" applyBorder="1"/>
    <xf numFmtId="165" fontId="4" fillId="0" borderId="35" xfId="3" applyNumberFormat="1" applyFont="1" applyBorder="1"/>
    <xf numFmtId="165" fontId="4" fillId="0" borderId="36" xfId="3" applyNumberFormat="1" applyFont="1" applyBorder="1"/>
    <xf numFmtId="165" fontId="4" fillId="0" borderId="37" xfId="2" applyNumberFormat="1" applyFont="1" applyFill="1" applyBorder="1" applyAlignment="1">
      <alignment horizontal="right" wrapText="1"/>
    </xf>
    <xf numFmtId="0" fontId="4" fillId="0" borderId="29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1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6" xfId="2" applyFont="1" applyBorder="1" applyAlignment="1">
      <alignment horizontal="center" vertical="center"/>
    </xf>
    <xf numFmtId="4" fontId="3" fillId="0" borderId="33" xfId="2" applyNumberFormat="1" applyFont="1" applyFill="1" applyBorder="1" applyAlignment="1">
      <alignment horizontal="right"/>
    </xf>
    <xf numFmtId="0" fontId="3" fillId="0" borderId="8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3" xfId="3" applyNumberFormat="1" applyFont="1" applyBorder="1" applyAlignment="1">
      <alignment horizontal="center" vertical="center" wrapText="1"/>
    </xf>
    <xf numFmtId="165" fontId="4" fillId="0" borderId="18" xfId="3" applyNumberFormat="1" applyFont="1" applyBorder="1" applyAlignment="1">
      <alignment horizontal="center" vertical="center" wrapText="1"/>
    </xf>
    <xf numFmtId="165" fontId="6" fillId="0" borderId="18" xfId="3" applyNumberFormat="1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 vertical="center" wrapText="1"/>
    </xf>
    <xf numFmtId="165" fontId="4" fillId="0" borderId="17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7" xfId="2" applyNumberFormat="1" applyFont="1" applyFill="1" applyBorder="1" applyAlignment="1">
      <alignment horizontal="right" wrapText="1"/>
    </xf>
    <xf numFmtId="165" fontId="4" fillId="0" borderId="44" xfId="2" applyNumberFormat="1" applyFont="1" applyBorder="1"/>
    <xf numFmtId="165" fontId="4" fillId="0" borderId="40" xfId="3" applyNumberFormat="1" applyFont="1" applyBorder="1"/>
    <xf numFmtId="165" fontId="4" fillId="0" borderId="41" xfId="3" applyNumberFormat="1" applyFont="1" applyBorder="1"/>
    <xf numFmtId="165" fontId="4" fillId="0" borderId="42" xfId="2" applyNumberFormat="1" applyFont="1" applyFill="1" applyBorder="1" applyAlignment="1">
      <alignment horizontal="right" wrapText="1"/>
    </xf>
    <xf numFmtId="0" fontId="3" fillId="0" borderId="45" xfId="2" applyFont="1" applyBorder="1" applyAlignment="1">
      <alignment wrapText="1"/>
    </xf>
    <xf numFmtId="0" fontId="12" fillId="0" borderId="14" xfId="0" applyFont="1" applyBorder="1" applyAlignment="1">
      <alignment horizontal="left" vertical="top" wrapText="1"/>
    </xf>
    <xf numFmtId="0" fontId="4" fillId="0" borderId="39" xfId="2" applyFont="1" applyBorder="1" applyAlignment="1">
      <alignment wrapText="1"/>
    </xf>
    <xf numFmtId="165" fontId="4" fillId="0" borderId="11" xfId="2" applyNumberFormat="1" applyFont="1" applyBorder="1"/>
    <xf numFmtId="165" fontId="4" fillId="0" borderId="11" xfId="3" applyNumberFormat="1" applyFont="1" applyBorder="1"/>
    <xf numFmtId="0" fontId="4" fillId="0" borderId="11" xfId="2" applyFont="1" applyBorder="1" applyAlignment="1">
      <alignment horizontal="right"/>
    </xf>
    <xf numFmtId="4" fontId="4" fillId="0" borderId="11" xfId="3" applyNumberFormat="1" applyFont="1" applyBorder="1" applyAlignment="1">
      <alignment horizontal="right"/>
    </xf>
    <xf numFmtId="0" fontId="10" fillId="0" borderId="11" xfId="2" applyFont="1" applyBorder="1" applyAlignment="1">
      <alignment wrapText="1"/>
    </xf>
    <xf numFmtId="0" fontId="3" fillId="0" borderId="11" xfId="2" applyFont="1" applyBorder="1" applyAlignment="1"/>
    <xf numFmtId="165" fontId="3" fillId="0" borderId="11" xfId="2" applyNumberFormat="1" applyFont="1" applyBorder="1" applyAlignment="1"/>
    <xf numFmtId="165" fontId="3" fillId="0" borderId="11" xfId="3" applyNumberFormat="1" applyFont="1" applyBorder="1" applyAlignment="1"/>
    <xf numFmtId="165" fontId="3" fillId="0" borderId="11" xfId="2" applyNumberFormat="1" applyFont="1" applyFill="1" applyBorder="1" applyAlignment="1">
      <alignment horizontal="right"/>
    </xf>
    <xf numFmtId="0" fontId="3" fillId="0" borderId="11" xfId="2" applyFont="1" applyBorder="1" applyAlignment="1">
      <alignment wrapText="1"/>
    </xf>
    <xf numFmtId="0" fontId="4" fillId="0" borderId="11" xfId="2" applyFont="1" applyBorder="1"/>
    <xf numFmtId="165" fontId="3" fillId="0" borderId="11" xfId="2" applyNumberFormat="1" applyFont="1" applyBorder="1"/>
    <xf numFmtId="0" fontId="3" fillId="0" borderId="11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6" xfId="2" applyNumberFormat="1" applyFont="1" applyBorder="1"/>
    <xf numFmtId="165" fontId="4" fillId="0" borderId="47" xfId="3" applyNumberFormat="1" applyFont="1" applyBorder="1"/>
    <xf numFmtId="165" fontId="4" fillId="0" borderId="48" xfId="3" applyNumberFormat="1" applyFont="1" applyBorder="1"/>
    <xf numFmtId="165" fontId="4" fillId="0" borderId="49" xfId="2" applyNumberFormat="1" applyFont="1" applyFill="1" applyBorder="1" applyAlignment="1">
      <alignment horizontal="right" wrapText="1"/>
    </xf>
    <xf numFmtId="0" fontId="4" fillId="0" borderId="11" xfId="2" applyFont="1" applyBorder="1" applyAlignment="1">
      <alignment wrapText="1"/>
    </xf>
    <xf numFmtId="0" fontId="3" fillId="0" borderId="11" xfId="2" applyFont="1" applyBorder="1"/>
    <xf numFmtId="165" fontId="3" fillId="0" borderId="11" xfId="3" applyNumberFormat="1" applyFont="1" applyBorder="1"/>
    <xf numFmtId="165" fontId="3" fillId="0" borderId="11" xfId="2" applyNumberFormat="1" applyFont="1" applyFill="1" applyBorder="1" applyAlignment="1">
      <alignment horizontal="right" wrapText="1"/>
    </xf>
    <xf numFmtId="165" fontId="4" fillId="0" borderId="11" xfId="2" applyNumberFormat="1" applyFont="1" applyFill="1" applyBorder="1" applyAlignment="1">
      <alignment horizontal="right"/>
    </xf>
    <xf numFmtId="0" fontId="4" fillId="0" borderId="11" xfId="2" applyFont="1" applyBorder="1" applyAlignment="1">
      <alignment horizontal="left" wrapText="1"/>
    </xf>
    <xf numFmtId="0" fontId="4" fillId="0" borderId="14" xfId="2" applyFont="1" applyBorder="1" applyAlignment="1">
      <alignment wrapText="1"/>
    </xf>
    <xf numFmtId="165" fontId="4" fillId="0" borderId="14" xfId="2" applyNumberFormat="1" applyFont="1" applyBorder="1"/>
    <xf numFmtId="165" fontId="4" fillId="0" borderId="0" xfId="3" applyNumberFormat="1" applyFont="1" applyBorder="1"/>
    <xf numFmtId="165" fontId="4" fillId="0" borderId="13" xfId="3" applyNumberFormat="1" applyFont="1" applyBorder="1"/>
    <xf numFmtId="0" fontId="4" fillId="0" borderId="11" xfId="2" applyFont="1" applyBorder="1" applyAlignment="1">
      <alignment horizontal="right" wrapText="1"/>
    </xf>
    <xf numFmtId="0" fontId="0" fillId="0" borderId="14" xfId="0" applyBorder="1" applyAlignment="1">
      <alignment horizontal="left" vertical="top" wrapText="1"/>
    </xf>
    <xf numFmtId="4" fontId="3" fillId="0" borderId="50" xfId="2" applyNumberFormat="1" applyFont="1" applyFill="1" applyBorder="1" applyAlignment="1">
      <alignment horizontal="right" wrapText="1"/>
    </xf>
    <xf numFmtId="0" fontId="3" fillId="0" borderId="51" xfId="2" applyFont="1" applyBorder="1" applyAlignment="1">
      <alignment horizontal="left" wrapText="1"/>
    </xf>
    <xf numFmtId="0" fontId="4" fillId="0" borderId="32" xfId="2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showWhiteSpace="0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52" t="s">
        <v>43</v>
      </c>
      <c r="B1" s="153"/>
      <c r="C1" s="153"/>
      <c r="D1" s="153"/>
      <c r="E1" s="153"/>
      <c r="F1" s="153"/>
      <c r="G1" s="153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6" customFormat="1" ht="54" customHeight="1" thickBot="1" x14ac:dyDescent="0.35">
      <c r="A4" s="1"/>
      <c r="B4" s="103" t="s">
        <v>4</v>
      </c>
      <c r="C4" s="104" t="s">
        <v>2</v>
      </c>
      <c r="D4" s="105" t="s">
        <v>3</v>
      </c>
      <c r="E4" s="106" t="s">
        <v>26</v>
      </c>
      <c r="F4" s="107" t="s">
        <v>5</v>
      </c>
      <c r="G4" s="97"/>
      <c r="J4" s="5"/>
      <c r="K4" s="5"/>
    </row>
    <row r="5" spans="1:11" ht="25.5" customHeight="1" thickBot="1" x14ac:dyDescent="0.3">
      <c r="A5" s="17" t="s">
        <v>6</v>
      </c>
      <c r="B5" s="19">
        <f>B15+B43</f>
        <v>8426891.3100000005</v>
      </c>
      <c r="C5" s="19">
        <f>C15+C43</f>
        <v>33088670.52</v>
      </c>
      <c r="D5" s="19">
        <f>D15+D43</f>
        <v>32951931.299999997</v>
      </c>
      <c r="E5" s="19">
        <f>E15+E43</f>
        <v>8563630.5300000012</v>
      </c>
      <c r="F5" s="19">
        <f>F15+F43</f>
        <v>32500977.990000002</v>
      </c>
      <c r="G5" s="20"/>
    </row>
    <row r="6" spans="1:11" ht="15.75" x14ac:dyDescent="0.25">
      <c r="A6" s="21"/>
      <c r="B6" s="101"/>
      <c r="C6" s="101"/>
      <c r="D6" s="101"/>
      <c r="E6" s="101"/>
      <c r="F6" s="22"/>
      <c r="G6" s="23"/>
    </row>
    <row r="7" spans="1:11" ht="18" customHeight="1" x14ac:dyDescent="0.25">
      <c r="A7" s="108" t="s">
        <v>7</v>
      </c>
      <c r="B7" s="100"/>
      <c r="C7" s="100"/>
      <c r="D7" s="100"/>
      <c r="E7" s="100"/>
      <c r="F7" s="22"/>
      <c r="G7" s="23"/>
    </row>
    <row r="8" spans="1:11" s="28" customFormat="1" ht="24" customHeight="1" thickBot="1" x14ac:dyDescent="0.35">
      <c r="A8" s="24" t="s">
        <v>8</v>
      </c>
      <c r="B8" s="25"/>
      <c r="C8" s="26"/>
      <c r="D8" s="26"/>
      <c r="E8" s="26"/>
      <c r="F8" s="26"/>
      <c r="G8" s="27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6" customFormat="1" ht="53.25" customHeight="1" x14ac:dyDescent="0.25">
      <c r="A10" s="29" t="s">
        <v>9</v>
      </c>
      <c r="B10" s="12" t="s">
        <v>4</v>
      </c>
      <c r="C10" s="13" t="s">
        <v>2</v>
      </c>
      <c r="D10" s="14" t="s">
        <v>3</v>
      </c>
      <c r="E10" s="15" t="s">
        <v>26</v>
      </c>
      <c r="F10" s="30" t="s">
        <v>10</v>
      </c>
      <c r="G10" s="31" t="s">
        <v>11</v>
      </c>
    </row>
    <row r="11" spans="1:11" ht="52.5" customHeight="1" x14ac:dyDescent="0.25">
      <c r="A11" s="32" t="s">
        <v>12</v>
      </c>
      <c r="B11" s="33">
        <v>2030342.55</v>
      </c>
      <c r="C11" s="34">
        <v>8458126.5</v>
      </c>
      <c r="D11" s="34">
        <v>8397298.0999999996</v>
      </c>
      <c r="E11" s="35">
        <f>B11+C11-D11</f>
        <v>2091170.9500000011</v>
      </c>
      <c r="F11" s="36">
        <f>C11</f>
        <v>8458126.5</v>
      </c>
      <c r="G11" s="37"/>
    </row>
    <row r="12" spans="1:11" ht="22.5" customHeight="1" x14ac:dyDescent="0.25">
      <c r="A12" s="32" t="s">
        <v>13</v>
      </c>
      <c r="B12" s="33">
        <v>2862250.86</v>
      </c>
      <c r="C12" s="34">
        <v>8419441.9199999999</v>
      </c>
      <c r="D12" s="34">
        <v>8565267.8000000007</v>
      </c>
      <c r="E12" s="35">
        <f>B12+C12-D12</f>
        <v>2716424.9799999986</v>
      </c>
      <c r="F12" s="36">
        <f t="shared" ref="F12:F14" si="0">C12</f>
        <v>8419441.9199999999</v>
      </c>
      <c r="G12" s="37"/>
    </row>
    <row r="13" spans="1:11" ht="22.5" customHeight="1" x14ac:dyDescent="0.25">
      <c r="A13" s="32" t="s">
        <v>14</v>
      </c>
      <c r="B13" s="33">
        <v>1129632.23</v>
      </c>
      <c r="C13" s="34">
        <v>4518997.07</v>
      </c>
      <c r="D13" s="34">
        <v>4403182.51</v>
      </c>
      <c r="E13" s="35">
        <f>B13+C13-D13</f>
        <v>1245446.790000001</v>
      </c>
      <c r="F13" s="36">
        <f t="shared" si="0"/>
        <v>4518997.07</v>
      </c>
      <c r="G13" s="38"/>
    </row>
    <row r="14" spans="1:11" ht="24" customHeight="1" x14ac:dyDescent="0.25">
      <c r="A14" s="39" t="s">
        <v>15</v>
      </c>
      <c r="B14" s="40">
        <v>221416.81</v>
      </c>
      <c r="C14" s="41">
        <v>1827201.81</v>
      </c>
      <c r="D14" s="41">
        <v>1761056.67</v>
      </c>
      <c r="E14" s="35">
        <f>B14+C14-D14</f>
        <v>287561.95000000019</v>
      </c>
      <c r="F14" s="36">
        <f t="shared" si="0"/>
        <v>1827201.81</v>
      </c>
      <c r="G14" s="38"/>
    </row>
    <row r="15" spans="1:11" s="47" customFormat="1" ht="21.75" customHeight="1" thickBot="1" x14ac:dyDescent="0.3">
      <c r="A15" s="42" t="s">
        <v>16</v>
      </c>
      <c r="B15" s="18">
        <f>SUM(B11:B14)</f>
        <v>6243642.4500000002</v>
      </c>
      <c r="C15" s="43">
        <f>SUM(C11:C14)</f>
        <v>23223767.300000001</v>
      </c>
      <c r="D15" s="43">
        <f>SUM(D11:D14)</f>
        <v>23126805.079999998</v>
      </c>
      <c r="E15" s="44">
        <f>SUM(E11:E14)</f>
        <v>6340604.6700000009</v>
      </c>
      <c r="F15" s="45">
        <f>SUM(F11:F12:F13:F14)</f>
        <v>23223767.300000001</v>
      </c>
      <c r="G15" s="46"/>
    </row>
    <row r="16" spans="1:11" s="47" customFormat="1" ht="19.5" customHeight="1" x14ac:dyDescent="0.25">
      <c r="A16" s="48"/>
      <c r="B16" s="22"/>
      <c r="C16" s="22"/>
      <c r="D16" s="22"/>
      <c r="E16" s="22"/>
      <c r="F16" s="49"/>
      <c r="G16" s="50"/>
    </row>
    <row r="17" spans="1:14" s="28" customFormat="1" ht="20.25" customHeight="1" thickBot="1" x14ac:dyDescent="0.35">
      <c r="A17" s="93" t="s">
        <v>17</v>
      </c>
      <c r="B17" s="94"/>
      <c r="C17" s="51"/>
      <c r="D17" s="52"/>
      <c r="E17" s="26"/>
      <c r="F17" s="53"/>
      <c r="G17" s="54"/>
    </row>
    <row r="18" spans="1:14" ht="21" customHeight="1" thickBot="1" x14ac:dyDescent="0.3">
      <c r="B18" s="55" t="s">
        <v>0</v>
      </c>
      <c r="C18" s="56"/>
      <c r="D18" s="56"/>
      <c r="E18" s="57"/>
      <c r="F18" s="58" t="s">
        <v>1</v>
      </c>
      <c r="G18" s="59"/>
    </row>
    <row r="19" spans="1:14" s="16" customFormat="1" ht="78.75" customHeight="1" thickBot="1" x14ac:dyDescent="0.3">
      <c r="A19" s="60" t="s">
        <v>18</v>
      </c>
      <c r="B19" s="61" t="s">
        <v>4</v>
      </c>
      <c r="C19" s="62" t="s">
        <v>2</v>
      </c>
      <c r="D19" s="63" t="s">
        <v>3</v>
      </c>
      <c r="E19" s="64" t="s">
        <v>26</v>
      </c>
      <c r="F19" s="65" t="s">
        <v>5</v>
      </c>
      <c r="G19" s="66" t="s">
        <v>11</v>
      </c>
    </row>
    <row r="20" spans="1:14" ht="56.25" customHeight="1" x14ac:dyDescent="0.25">
      <c r="A20" s="149" t="s">
        <v>19</v>
      </c>
      <c r="B20" s="67">
        <v>92633.79</v>
      </c>
      <c r="C20" s="68">
        <v>1006388.7</v>
      </c>
      <c r="D20" s="68">
        <v>943441.71</v>
      </c>
      <c r="E20" s="69">
        <f>B20+C20-D20</f>
        <v>155580.78000000003</v>
      </c>
      <c r="F20" s="70">
        <f>SUM(F21:F25)</f>
        <v>1325191.8499999999</v>
      </c>
      <c r="G20" s="71"/>
      <c r="H20" s="102">
        <f>F20-C20</f>
        <v>318803.14999999991</v>
      </c>
    </row>
    <row r="21" spans="1:14" x14ac:dyDescent="0.25">
      <c r="A21" s="150"/>
      <c r="B21" s="72"/>
      <c r="C21" s="73"/>
      <c r="D21" s="73"/>
      <c r="E21" s="74"/>
      <c r="F21" s="75">
        <v>388136.26</v>
      </c>
      <c r="G21" s="76" t="s">
        <v>42</v>
      </c>
    </row>
    <row r="22" spans="1:14" x14ac:dyDescent="0.25">
      <c r="A22" s="150"/>
      <c r="B22" s="72"/>
      <c r="C22" s="73"/>
      <c r="D22" s="73"/>
      <c r="E22" s="74"/>
      <c r="F22" s="75">
        <v>84839.29</v>
      </c>
      <c r="G22" s="76" t="s">
        <v>29</v>
      </c>
    </row>
    <row r="23" spans="1:14" x14ac:dyDescent="0.25">
      <c r="A23" s="150"/>
      <c r="B23" s="72"/>
      <c r="C23" s="73"/>
      <c r="D23" s="73"/>
      <c r="E23" s="74"/>
      <c r="F23" s="75">
        <v>676680.09</v>
      </c>
      <c r="G23" s="76" t="s">
        <v>30</v>
      </c>
    </row>
    <row r="24" spans="1:14" ht="30" x14ac:dyDescent="0.25">
      <c r="A24" s="150"/>
      <c r="B24" s="72"/>
      <c r="C24" s="73"/>
      <c r="D24" s="73"/>
      <c r="E24" s="74"/>
      <c r="F24" s="75">
        <v>175536.21</v>
      </c>
      <c r="G24" s="76" t="s">
        <v>31</v>
      </c>
    </row>
    <row r="25" spans="1:14" ht="15.75" thickBot="1" x14ac:dyDescent="0.3">
      <c r="A25" s="115"/>
      <c r="B25" s="72"/>
      <c r="C25" s="73"/>
      <c r="D25" s="73"/>
      <c r="E25" s="74"/>
      <c r="F25" s="75"/>
      <c r="G25" s="76"/>
    </row>
    <row r="26" spans="1:14" ht="21" customHeight="1" thickBot="1" x14ac:dyDescent="0.3">
      <c r="A26" s="149" t="s">
        <v>20</v>
      </c>
      <c r="B26" s="117">
        <v>1504617</v>
      </c>
      <c r="C26" s="118">
        <v>3500182.18</v>
      </c>
      <c r="D26" s="118">
        <v>3816063.35</v>
      </c>
      <c r="E26" s="118">
        <f>B26+C26-D26</f>
        <v>1188735.8299999996</v>
      </c>
      <c r="F26" s="70">
        <f>SUM(F27:F28)</f>
        <v>3493927.84</v>
      </c>
      <c r="G26" s="71"/>
      <c r="H26" s="102">
        <f>F26-C26</f>
        <v>-6254.3400000003166</v>
      </c>
    </row>
    <row r="27" spans="1:14" x14ac:dyDescent="0.25">
      <c r="A27" s="151"/>
      <c r="B27" s="72"/>
      <c r="C27" s="73"/>
      <c r="D27" s="73"/>
      <c r="E27" s="74"/>
      <c r="F27" s="81">
        <v>3467089.36</v>
      </c>
      <c r="G27" s="76" t="s">
        <v>32</v>
      </c>
    </row>
    <row r="28" spans="1:14" ht="15.75" thickBot="1" x14ac:dyDescent="0.3">
      <c r="A28" s="146"/>
      <c r="B28" s="72"/>
      <c r="C28" s="73"/>
      <c r="D28" s="73"/>
      <c r="E28" s="74"/>
      <c r="F28" s="147">
        <v>26838.48</v>
      </c>
      <c r="G28" s="148" t="s">
        <v>37</v>
      </c>
    </row>
    <row r="29" spans="1:14" ht="29.25" x14ac:dyDescent="0.25">
      <c r="A29" s="116" t="s">
        <v>21</v>
      </c>
      <c r="B29" s="110">
        <v>130304.58</v>
      </c>
      <c r="C29" s="111">
        <v>1415648.62</v>
      </c>
      <c r="D29" s="111">
        <v>1327103.5</v>
      </c>
      <c r="E29" s="112">
        <f>B29+C29-D29</f>
        <v>218849.70000000019</v>
      </c>
      <c r="F29" s="113">
        <f>SUM(F30+F31)</f>
        <v>460461.54000000004</v>
      </c>
      <c r="G29" s="114"/>
      <c r="H29" s="102">
        <f>F29-C29</f>
        <v>-955187.08000000007</v>
      </c>
    </row>
    <row r="30" spans="1:14" ht="15.75" thickBot="1" x14ac:dyDescent="0.3">
      <c r="A30" s="141"/>
      <c r="B30" s="142"/>
      <c r="C30" s="143"/>
      <c r="D30" s="143"/>
      <c r="E30" s="144"/>
      <c r="F30" s="98">
        <v>210461.54</v>
      </c>
      <c r="G30" s="99" t="s">
        <v>33</v>
      </c>
      <c r="H30" s="102"/>
    </row>
    <row r="31" spans="1:14" ht="15.75" thickBot="1" x14ac:dyDescent="0.3">
      <c r="A31" s="77"/>
      <c r="B31" s="78"/>
      <c r="C31" s="79"/>
      <c r="D31" s="79"/>
      <c r="E31" s="80"/>
      <c r="F31" s="138">
        <v>250000</v>
      </c>
      <c r="G31" s="126" t="s">
        <v>34</v>
      </c>
    </row>
    <row r="32" spans="1:14" ht="30" thickBot="1" x14ac:dyDescent="0.3">
      <c r="A32" s="130" t="s">
        <v>22</v>
      </c>
      <c r="B32" s="131">
        <v>294268.09000000003</v>
      </c>
      <c r="C32" s="132">
        <v>3196973.04</v>
      </c>
      <c r="D32" s="132">
        <v>2997010.76</v>
      </c>
      <c r="E32" s="133">
        <f>B32+C32-D32</f>
        <v>494230.37000000011</v>
      </c>
      <c r="F32" s="134">
        <f>SUM(F33:F38)</f>
        <v>3049894.3499999996</v>
      </c>
      <c r="G32" s="11"/>
      <c r="H32" s="102">
        <f>F32-C32</f>
        <v>-147078.69000000041</v>
      </c>
      <c r="J32" s="87"/>
      <c r="M32" s="88"/>
      <c r="N32" s="88"/>
    </row>
    <row r="33" spans="1:14" x14ac:dyDescent="0.25">
      <c r="A33" s="135"/>
      <c r="B33" s="117"/>
      <c r="C33" s="118"/>
      <c r="D33" s="118"/>
      <c r="E33" s="118"/>
      <c r="F33" s="138">
        <v>2597124.36</v>
      </c>
      <c r="G33" s="126" t="s">
        <v>34</v>
      </c>
      <c r="H33" s="102"/>
      <c r="J33" s="87"/>
      <c r="M33" s="88"/>
      <c r="N33" s="88"/>
    </row>
    <row r="34" spans="1:14" ht="30.75" thickBot="1" x14ac:dyDescent="0.3">
      <c r="A34" s="135"/>
      <c r="B34" s="117"/>
      <c r="C34" s="118"/>
      <c r="D34" s="118"/>
      <c r="E34" s="118"/>
      <c r="F34" s="138"/>
      <c r="G34" s="126" t="s">
        <v>35</v>
      </c>
      <c r="H34" s="102"/>
      <c r="J34" s="87"/>
      <c r="M34" s="88"/>
      <c r="N34" s="88"/>
    </row>
    <row r="35" spans="1:14" ht="15.75" thickBot="1" x14ac:dyDescent="0.3">
      <c r="A35" s="135"/>
      <c r="B35" s="117"/>
      <c r="C35" s="118"/>
      <c r="D35" s="118"/>
      <c r="E35" s="118"/>
      <c r="F35" s="138">
        <v>153369.99</v>
      </c>
      <c r="G35" s="126" t="s">
        <v>36</v>
      </c>
      <c r="H35" s="102"/>
      <c r="J35" s="87"/>
      <c r="M35" s="88"/>
      <c r="N35" s="88"/>
    </row>
    <row r="36" spans="1:14" ht="15.75" thickBot="1" x14ac:dyDescent="0.3">
      <c r="A36" s="135"/>
      <c r="B36" s="117"/>
      <c r="C36" s="118"/>
      <c r="D36" s="118"/>
      <c r="E36" s="118"/>
      <c r="F36" s="138">
        <v>141600</v>
      </c>
      <c r="G36" s="126" t="s">
        <v>38</v>
      </c>
      <c r="H36" s="102"/>
      <c r="J36" s="87"/>
      <c r="M36" s="88"/>
      <c r="N36" s="88"/>
    </row>
    <row r="37" spans="1:14" ht="15.75" thickBot="1" x14ac:dyDescent="0.3">
      <c r="A37" s="135"/>
      <c r="B37" s="117"/>
      <c r="C37" s="118"/>
      <c r="D37" s="118"/>
      <c r="E37" s="118"/>
      <c r="F37" s="138">
        <v>142800</v>
      </c>
      <c r="G37" s="126" t="s">
        <v>39</v>
      </c>
      <c r="H37" s="102"/>
      <c r="J37" s="87"/>
      <c r="M37" s="88"/>
      <c r="N37" s="88"/>
    </row>
    <row r="38" spans="1:14" ht="15.75" thickBot="1" x14ac:dyDescent="0.3">
      <c r="A38" s="135"/>
      <c r="B38" s="117"/>
      <c r="C38" s="118"/>
      <c r="D38" s="118"/>
      <c r="E38" s="118"/>
      <c r="F38" s="138">
        <v>15000</v>
      </c>
      <c r="G38" s="126" t="s">
        <v>40</v>
      </c>
      <c r="H38" s="102"/>
      <c r="J38" s="87"/>
      <c r="M38" s="88"/>
      <c r="N38" s="88"/>
    </row>
    <row r="39" spans="1:14" ht="15.75" thickBot="1" x14ac:dyDescent="0.3">
      <c r="A39" s="127" t="s">
        <v>23</v>
      </c>
      <c r="B39" s="117">
        <v>61756.01</v>
      </c>
      <c r="C39" s="118">
        <v>670925.80000000005</v>
      </c>
      <c r="D39" s="118">
        <v>628961.23</v>
      </c>
      <c r="E39" s="118">
        <f>SUM(B39+C39-D39)</f>
        <v>103720.58000000007</v>
      </c>
      <c r="F39" s="139"/>
      <c r="G39" s="140"/>
      <c r="J39" s="87"/>
      <c r="M39" s="88"/>
      <c r="N39" s="88"/>
    </row>
    <row r="40" spans="1:14" ht="15.75" thickBot="1" x14ac:dyDescent="0.3">
      <c r="A40" s="136"/>
      <c r="B40" s="128"/>
      <c r="C40" s="137"/>
      <c r="D40" s="137"/>
      <c r="E40" s="137"/>
      <c r="F40" s="125"/>
      <c r="G40" s="129"/>
    </row>
    <row r="41" spans="1:14" ht="15.75" thickBot="1" x14ac:dyDescent="0.3">
      <c r="A41" s="86" t="s">
        <v>24</v>
      </c>
      <c r="B41" s="82">
        <v>161425.4</v>
      </c>
      <c r="C41" s="83">
        <v>745710.68</v>
      </c>
      <c r="D41" s="83">
        <v>741506.9</v>
      </c>
      <c r="E41" s="84">
        <f>B41+C41-D41</f>
        <v>165629.18000000005</v>
      </c>
      <c r="F41" s="85">
        <f>SUM(F42)</f>
        <v>947735.11</v>
      </c>
      <c r="G41" s="23"/>
    </row>
    <row r="42" spans="1:14" ht="15.75" thickBot="1" x14ac:dyDescent="0.3">
      <c r="A42" s="77"/>
      <c r="B42" s="78"/>
      <c r="C42" s="79"/>
      <c r="D42" s="79"/>
      <c r="E42" s="80"/>
      <c r="F42" s="109">
        <v>947735.11</v>
      </c>
      <c r="G42" s="89" t="s">
        <v>41</v>
      </c>
      <c r="H42" s="102">
        <f>F41-C41</f>
        <v>202024.42999999993</v>
      </c>
    </row>
    <row r="43" spans="1:14" ht="34.5" customHeight="1" thickBot="1" x14ac:dyDescent="0.3">
      <c r="A43" s="119" t="s">
        <v>25</v>
      </c>
      <c r="B43" s="120">
        <f>B20+B26+B29+B32+B41</f>
        <v>2183248.8600000003</v>
      </c>
      <c r="C43" s="120">
        <f>C20+C26+C29+C32+C41</f>
        <v>9864903.2199999988</v>
      </c>
      <c r="D43" s="120">
        <f>D20+D26+D29+D32+D41</f>
        <v>9825126.2200000007</v>
      </c>
      <c r="E43" s="120">
        <f>E20+E26+E29+E32+E41</f>
        <v>2223025.86</v>
      </c>
      <c r="F43" s="120">
        <f>SUM(F41+F39+F32+F29+F26 +F20)</f>
        <v>9277210.6899999995</v>
      </c>
      <c r="G43" s="121"/>
    </row>
    <row r="44" spans="1:14" ht="44.25" customHeight="1" thickBot="1" x14ac:dyDescent="0.3">
      <c r="A44" s="145" t="s">
        <v>27</v>
      </c>
      <c r="B44" s="61" t="s">
        <v>44</v>
      </c>
      <c r="C44" s="62" t="s">
        <v>2</v>
      </c>
      <c r="D44" s="63" t="s">
        <v>46</v>
      </c>
      <c r="E44" s="64" t="s">
        <v>45</v>
      </c>
      <c r="F44" s="120"/>
      <c r="G44" s="121"/>
    </row>
    <row r="45" spans="1:14" ht="34.5" customHeight="1" thickBot="1" x14ac:dyDescent="0.3">
      <c r="A45" s="119" t="s">
        <v>28</v>
      </c>
      <c r="B45" s="120">
        <v>0</v>
      </c>
      <c r="C45" s="120"/>
      <c r="D45" s="120">
        <v>0</v>
      </c>
      <c r="E45" s="120">
        <f>SUM(B45+C45-D45)</f>
        <v>0</v>
      </c>
      <c r="F45" s="120"/>
      <c r="G45" s="121"/>
    </row>
    <row r="46" spans="1:14" s="47" customFormat="1" ht="20.25" thickBot="1" x14ac:dyDescent="0.35">
      <c r="A46" s="122"/>
      <c r="B46" s="123"/>
      <c r="C46" s="124"/>
      <c r="D46" s="124"/>
      <c r="E46" s="124"/>
      <c r="F46" s="125"/>
      <c r="G46" s="126"/>
      <c r="H46" s="102">
        <f>F43-C43</f>
        <v>-587692.52999999933</v>
      </c>
      <c r="J46" s="28"/>
      <c r="K46" s="28"/>
    </row>
    <row r="47" spans="1:14" x14ac:dyDescent="0.25">
      <c r="A47" s="90"/>
      <c r="B47" s="91"/>
      <c r="C47" s="73"/>
      <c r="D47" s="73"/>
      <c r="E47" s="73"/>
      <c r="F47" s="73"/>
      <c r="G47" s="92"/>
      <c r="J47" s="16"/>
      <c r="K47" s="16"/>
    </row>
    <row r="48" spans="1:14" x14ac:dyDescent="0.25">
      <c r="H48" s="90"/>
    </row>
    <row r="88" spans="3:5" x14ac:dyDescent="0.25">
      <c r="C88" s="95"/>
      <c r="D88" s="96"/>
      <c r="E88" s="96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ACad</cp:lastModifiedBy>
  <cp:revision/>
  <cp:lastPrinted>2021-03-24T12:38:49Z</cp:lastPrinted>
  <dcterms:created xsi:type="dcterms:W3CDTF">2020-02-13T12:53:48Z</dcterms:created>
  <dcterms:modified xsi:type="dcterms:W3CDTF">2021-06-15T06:42:52Z</dcterms:modified>
</cp:coreProperties>
</file>